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1314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'план'!$A$1:$F$59</definedName>
  </definedNames>
  <calcPr fullCalcOnLoad="1"/>
</workbook>
</file>

<file path=xl/sharedStrings.xml><?xml version="1.0" encoding="utf-8"?>
<sst xmlns="http://schemas.openxmlformats.org/spreadsheetml/2006/main" count="255" uniqueCount="146">
  <si>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</si>
  <si>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</si>
  <si>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</si>
  <si>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</si>
  <si>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</si>
  <si>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</si>
  <si>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</si>
  <si>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</si>
  <si>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</si>
  <si>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</si>
  <si>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</si>
  <si>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</si>
  <si>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</si>
  <si>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</si>
  <si>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</si>
  <si>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</si>
  <si>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</si>
  <si>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</si>
  <si>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</si>
  <si>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</si>
  <si>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</si>
  <si>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</si>
  <si>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</si>
  <si>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</si>
  <si>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</si>
  <si>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</si>
  <si>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</si>
  <si>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</si>
  <si>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</si>
  <si>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</si>
  <si>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</si>
  <si>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</si>
  <si>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</si>
  <si>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</si>
  <si>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</si>
  <si>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</si>
  <si>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</si>
  <si>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</si>
  <si>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</si>
  <si>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</si>
  <si>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</si>
  <si>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</si>
  <si>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</si>
  <si>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</si>
  <si>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</si>
  <si>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</si>
  <si>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</si>
  <si>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</si>
  <si>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</si>
  <si>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</si>
  <si>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</si>
  <si>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</si>
  <si>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</si>
  <si>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</si>
  <si>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</si>
  <si>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</si>
  <si>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</si>
  <si>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</si>
  <si>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</si>
  <si>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</si>
  <si>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</si>
  <si>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</si>
  <si>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</si>
  <si>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</si>
  <si>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</si>
  <si>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</si>
  <si>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</si>
  <si>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</si>
  <si>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</si>
  <si>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</si>
  <si>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</si>
  <si>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</si>
  <si>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</si>
  <si>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</si>
  <si>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</si>
  <si>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22б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</si>
  <si>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</si>
  <si>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</si>
  <si>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</si>
  <si>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</si>
  <si>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</si>
  <si>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</si>
  <si>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</si>
  <si>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</si>
  <si>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</si>
  <si>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</si>
  <si>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</si>
  <si>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кровли по периметру от снега        и скалывание сосулек с автовышки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</si>
  <si>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</si>
  <si>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</si>
  <si>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</si>
  <si>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</si>
  <si>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</si>
  <si>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</si>
  <si>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</si>
  <si>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</si>
  <si>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2 раза в год</t>
  </si>
  <si>
    <t>по необходимости</t>
  </si>
  <si>
    <t>1 раз в год</t>
  </si>
  <si>
    <t>шт</t>
  </si>
  <si>
    <t>2 раза в неделю</t>
  </si>
  <si>
    <t>дом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</si>
  <si>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</si>
  <si>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</si>
  <si>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</si>
  <si>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</si>
  <si>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</si>
  <si>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</si>
  <si>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</si>
  <si>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</si>
  <si>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</si>
  <si>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</si>
  <si>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</si>
  <si>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</si>
  <si>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</si>
  <si>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</si>
  <si>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</si>
  <si>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</si>
  <si>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</si>
  <si>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</si>
  <si>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</si>
  <si>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</si>
  <si>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</si>
  <si>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</si>
  <si>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</si>
  <si>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</si>
  <si>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</si>
  <si>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</si>
  <si>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</si>
  <si>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</si>
  <si>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</si>
  <si>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</si>
  <si>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</si>
  <si>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</si>
  <si>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</si>
  <si>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</si>
  <si>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</si>
  <si>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</si>
  <si>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</si>
  <si>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</si>
  <si>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</si>
  <si>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Прочистка вентканалов и вентшахт по графику</t>
  </si>
  <si>
    <t>1 раз в 3 года</t>
  </si>
  <si>
    <t>Ремонт кровли: гидроизоляция каменных и бетонных поверхностей цементно- песчаным составом проникающего действия( в чердачном помещении)</t>
  </si>
  <si>
    <t>Облицовка   стен  тамбура пластиковыми  панелями из ПВХ  (под. №  4,5)</t>
  </si>
  <si>
    <t>Осмотр, отогрев и прочистка фановых стояков на чердаке в зимний период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</si>
</sst>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4" fontId="23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4" t="s">
        <v>60</v>
      </c>
      <c r="B1" s="64"/>
      <c r="C1" s="64"/>
      <c r="D1" s="64"/>
      <c r="E1" s="64"/>
    </row>
    <row r="2" spans="1:5" ht="7.5" customHeight="1">
      <c r="A2" s="1"/>
      <c r="B2" s="1"/>
      <c r="C2" s="1"/>
      <c r="D2" s="1"/>
      <c r="E2" s="1"/>
    </row>
    <row r="3" spans="1:5" ht="14.25">
      <c r="A3" s="65" t="s">
        <v>61</v>
      </c>
      <c r="B3" s="65"/>
      <c r="C3" s="65"/>
      <c r="D3" s="65"/>
      <c r="E3" s="65"/>
    </row>
    <row r="4" spans="1:5" ht="14.25">
      <c r="A4" s="66" t="s">
        <v>0</v>
      </c>
      <c r="B4" s="66"/>
      <c r="C4" s="66"/>
      <c r="D4" s="66"/>
      <c r="E4" s="66"/>
    </row>
    <row r="5" spans="1:5" ht="14.25">
      <c r="A5" s="2" t="s">
        <v>1</v>
      </c>
      <c r="B5" s="2" t="s">
        <v>2</v>
      </c>
      <c r="C5" s="2" t="s">
        <v>3</v>
      </c>
      <c r="D5" s="67" t="s">
        <v>4</v>
      </c>
      <c r="E5" s="68"/>
    </row>
    <row r="6" spans="1:5" ht="1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5">
      <c r="A8" s="8" t="s">
        <v>10</v>
      </c>
      <c r="B8" s="7" t="s">
        <v>11</v>
      </c>
      <c r="C8" s="9" t="s">
        <v>12</v>
      </c>
      <c r="D8" s="62">
        <f>4699.2*12*4.07</f>
        <v>229508.92799999999</v>
      </c>
      <c r="E8" s="6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4699.2*12*1.55</f>
        <v>87405.12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4699.2*12*0.12</f>
        <v>6766.847999999999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4699.2*12*1.1</f>
        <v>62029.439999999995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4699.2*12*0.73</f>
        <v>41164.992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4699.2*12*0.57</f>
        <v>32142.527999999995</v>
      </c>
    </row>
    <row r="15" spans="1:5" ht="1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5">
      <c r="A17" s="8" t="s">
        <v>15</v>
      </c>
      <c r="B17" s="7" t="s">
        <v>11</v>
      </c>
      <c r="C17" s="9" t="s">
        <v>12</v>
      </c>
      <c r="D17" s="58">
        <f>SUM(E19:E24)</f>
        <v>217103.03999999998</v>
      </c>
      <c r="E17" s="5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4699.2*12*0.9</f>
        <v>50751.35999999999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4699.2*12*1.79</f>
        <v>100938.81599999999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4699.2*12*0.44</f>
        <v>24811.775999999998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4699.2*12*0.09</f>
        <v>5075.1359999999995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4699.2*12*0.57</f>
        <v>32142.527999999995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4699.2*12*0.06</f>
        <v>3383.4239999999995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271237.82399999996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4699.2*12*0.62</f>
        <v>34962.047999999995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4699.2*12*4.19</f>
        <v>236275.77599999998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717849.7919999999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Normal="80" zoomScalePageLayoutView="0" workbookViewId="0" topLeftCell="A36">
      <selection activeCell="D51" sqref="D51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16384" width="8.875" style="19" customWidth="1"/>
  </cols>
  <sheetData>
    <row r="1" spans="1:6" ht="15">
      <c r="A1" s="69" t="s">
        <v>104</v>
      </c>
      <c r="B1" s="69"/>
      <c r="C1" s="69"/>
      <c r="D1" s="69"/>
      <c r="E1" s="69"/>
      <c r="F1" s="69"/>
    </row>
    <row r="2" spans="1:6" ht="15">
      <c r="A2" s="69" t="s">
        <v>62</v>
      </c>
      <c r="B2" s="69"/>
      <c r="C2" s="69"/>
      <c r="D2" s="69"/>
      <c r="E2" s="69"/>
      <c r="F2" s="69"/>
    </row>
    <row r="3" spans="1:6" ht="15">
      <c r="A3" s="69" t="s">
        <v>63</v>
      </c>
      <c r="B3" s="69"/>
      <c r="C3" s="69"/>
      <c r="D3" s="69"/>
      <c r="E3" s="69"/>
      <c r="F3" s="69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105</v>
      </c>
      <c r="B8" s="23">
        <v>4698.8</v>
      </c>
      <c r="C8" s="51">
        <v>12</v>
      </c>
      <c r="D8" s="24" t="s">
        <v>71</v>
      </c>
      <c r="E8" s="25">
        <f>E9+E10+E21+E24+E39</f>
        <v>10.29776319935652</v>
      </c>
      <c r="F8" s="26">
        <f>F9+F10+F21+F24+F39</f>
        <v>580645.91656</v>
      </c>
    </row>
    <row r="9" spans="1:6" s="43" customFormat="1" ht="19.5" customHeight="1" outlineLevel="1">
      <c r="A9" s="44" t="s">
        <v>106</v>
      </c>
      <c r="B9" s="52">
        <f>B8</f>
        <v>4698.8</v>
      </c>
      <c r="C9" s="48">
        <v>12</v>
      </c>
      <c r="D9" s="49" t="s">
        <v>7</v>
      </c>
      <c r="E9" s="50">
        <v>1.23</v>
      </c>
      <c r="F9" s="53">
        <f>B9*C9*E9</f>
        <v>69354.288</v>
      </c>
    </row>
    <row r="10" spans="1:6" s="29" customFormat="1" ht="46.5" customHeight="1" outlineLevel="1">
      <c r="A10" s="45" t="s">
        <v>107</v>
      </c>
      <c r="B10" s="52">
        <f>B8</f>
        <v>4698.8</v>
      </c>
      <c r="C10" s="52" t="s">
        <v>7</v>
      </c>
      <c r="D10" s="49" t="s">
        <v>7</v>
      </c>
      <c r="E10" s="50">
        <f>F10/B10/12</f>
        <v>3.988016063675832</v>
      </c>
      <c r="F10" s="53">
        <f>SUM(F11:F20)</f>
        <v>224866.67856</v>
      </c>
    </row>
    <row r="11" spans="1:6" s="29" customFormat="1" ht="19.5" customHeight="1" outlineLevel="2">
      <c r="A11" s="46" t="s">
        <v>108</v>
      </c>
      <c r="B11" s="52">
        <v>2785.47</v>
      </c>
      <c r="C11" s="48">
        <v>72</v>
      </c>
      <c r="D11" s="49" t="s">
        <v>71</v>
      </c>
      <c r="E11" s="50">
        <v>0.37</v>
      </c>
      <c r="F11" s="53">
        <f>B11*C11*E11</f>
        <v>74204.92079999999</v>
      </c>
    </row>
    <row r="12" spans="1:6" s="29" customFormat="1" ht="18" customHeight="1" outlineLevel="2">
      <c r="A12" s="46" t="s">
        <v>76</v>
      </c>
      <c r="B12" s="52">
        <v>1309.96</v>
      </c>
      <c r="C12" s="48">
        <v>72</v>
      </c>
      <c r="D12" s="49" t="s">
        <v>71</v>
      </c>
      <c r="E12" s="50">
        <v>0.15</v>
      </c>
      <c r="F12" s="53">
        <f aca="true" t="shared" si="0" ref="F12:F20">B12*C12*E12</f>
        <v>14147.568</v>
      </c>
    </row>
    <row r="13" spans="1:6" s="29" customFormat="1" ht="18" customHeight="1" outlineLevel="2">
      <c r="A13" s="46" t="s">
        <v>77</v>
      </c>
      <c r="B13" s="52">
        <v>1309.96</v>
      </c>
      <c r="C13" s="48">
        <v>3</v>
      </c>
      <c r="D13" s="49" t="s">
        <v>71</v>
      </c>
      <c r="E13" s="50">
        <v>3.46</v>
      </c>
      <c r="F13" s="53">
        <f t="shared" si="0"/>
        <v>13597.3848</v>
      </c>
    </row>
    <row r="14" spans="1:6" s="29" customFormat="1" ht="16.5" customHeight="1" outlineLevel="2">
      <c r="A14" s="46" t="s">
        <v>78</v>
      </c>
      <c r="B14" s="52">
        <v>1</v>
      </c>
      <c r="C14" s="48">
        <v>139</v>
      </c>
      <c r="D14" s="49" t="s">
        <v>71</v>
      </c>
      <c r="E14" s="50">
        <v>6.69</v>
      </c>
      <c r="F14" s="53">
        <f t="shared" si="0"/>
        <v>929.9100000000001</v>
      </c>
    </row>
    <row r="15" spans="1:6" s="29" customFormat="1" ht="20.25" customHeight="1" outlineLevel="2">
      <c r="A15" s="46" t="s">
        <v>79</v>
      </c>
      <c r="B15" s="52">
        <v>7.2</v>
      </c>
      <c r="C15" s="48">
        <v>139</v>
      </c>
      <c r="D15" s="49" t="s">
        <v>71</v>
      </c>
      <c r="E15" s="50">
        <v>0.64</v>
      </c>
      <c r="F15" s="53">
        <f t="shared" si="0"/>
        <v>640.5120000000001</v>
      </c>
    </row>
    <row r="16" spans="1:6" s="29" customFormat="1" ht="17.25" customHeight="1" outlineLevel="2">
      <c r="A16" s="46" t="s">
        <v>80</v>
      </c>
      <c r="B16" s="52">
        <f>B11*0.8</f>
        <v>2228.3759999999997</v>
      </c>
      <c r="C16" s="48">
        <v>72</v>
      </c>
      <c r="D16" s="49" t="s">
        <v>71</v>
      </c>
      <c r="E16" s="50">
        <v>0.53</v>
      </c>
      <c r="F16" s="53">
        <f t="shared" si="0"/>
        <v>85034.82815999999</v>
      </c>
    </row>
    <row r="17" spans="1:6" s="29" customFormat="1" ht="20.25" customHeight="1" outlineLevel="2">
      <c r="A17" s="46" t="s">
        <v>81</v>
      </c>
      <c r="B17" s="52">
        <v>1</v>
      </c>
      <c r="C17" s="48">
        <v>109</v>
      </c>
      <c r="D17" s="49" t="s">
        <v>71</v>
      </c>
      <c r="E17" s="50">
        <v>8.1</v>
      </c>
      <c r="F17" s="53">
        <f t="shared" si="0"/>
        <v>882.9</v>
      </c>
    </row>
    <row r="18" spans="1:6" s="29" customFormat="1" ht="18" customHeight="1" outlineLevel="2">
      <c r="A18" s="46" t="s">
        <v>82</v>
      </c>
      <c r="B18" s="52">
        <f>B11*0.1</f>
        <v>278.54699999999997</v>
      </c>
      <c r="C18" s="48">
        <v>3</v>
      </c>
      <c r="D18" s="49" t="s">
        <v>71</v>
      </c>
      <c r="E18" s="50">
        <v>14.6</v>
      </c>
      <c r="F18" s="53">
        <f t="shared" si="0"/>
        <v>12200.358599999998</v>
      </c>
    </row>
    <row r="19" spans="1:6" s="29" customFormat="1" ht="29.25" customHeight="1" outlineLevel="2">
      <c r="A19" s="46" t="s">
        <v>83</v>
      </c>
      <c r="B19" s="52">
        <v>7.2</v>
      </c>
      <c r="C19" s="48">
        <v>109</v>
      </c>
      <c r="D19" s="49" t="s">
        <v>71</v>
      </c>
      <c r="E19" s="50">
        <v>3.83</v>
      </c>
      <c r="F19" s="53">
        <f t="shared" si="0"/>
        <v>3005.784</v>
      </c>
    </row>
    <row r="20" spans="1:6" s="29" customFormat="1" ht="15.75" customHeight="1" outlineLevel="2">
      <c r="A20" s="46" t="s">
        <v>84</v>
      </c>
      <c r="B20" s="52">
        <f>B11*0.11</f>
        <v>306.4017</v>
      </c>
      <c r="C20" s="48">
        <v>22</v>
      </c>
      <c r="D20" s="49" t="s">
        <v>71</v>
      </c>
      <c r="E20" s="50">
        <v>3</v>
      </c>
      <c r="F20" s="53">
        <f t="shared" si="0"/>
        <v>20222.5122</v>
      </c>
    </row>
    <row r="21" spans="1:6" s="29" customFormat="1" ht="31.5" customHeight="1" outlineLevel="1">
      <c r="A21" s="44" t="s">
        <v>109</v>
      </c>
      <c r="B21" s="52">
        <v>4699</v>
      </c>
      <c r="C21" s="52" t="s">
        <v>7</v>
      </c>
      <c r="D21" s="49" t="s">
        <v>7</v>
      </c>
      <c r="E21" s="50">
        <f>F21/B21/12</f>
        <v>0.14996098460665389</v>
      </c>
      <c r="F21" s="53">
        <f>SUM(F22:F23)</f>
        <v>8456</v>
      </c>
    </row>
    <row r="22" spans="1:6" s="29" customFormat="1" ht="23.25" customHeight="1" outlineLevel="1">
      <c r="A22" s="47" t="s">
        <v>102</v>
      </c>
      <c r="B22" s="52">
        <v>1057</v>
      </c>
      <c r="C22" s="48">
        <v>12</v>
      </c>
      <c r="D22" s="49" t="s">
        <v>7</v>
      </c>
      <c r="E22" s="50">
        <v>0.25</v>
      </c>
      <c r="F22" s="53">
        <f>B22*C22*E22</f>
        <v>3171</v>
      </c>
    </row>
    <row r="23" spans="1:6" s="29" customFormat="1" ht="21" customHeight="1" outlineLevel="1">
      <c r="A23" s="47" t="s">
        <v>103</v>
      </c>
      <c r="B23" s="52">
        <v>1057</v>
      </c>
      <c r="C23" s="48">
        <v>1</v>
      </c>
      <c r="D23" s="49" t="s">
        <v>7</v>
      </c>
      <c r="E23" s="50">
        <v>5</v>
      </c>
      <c r="F23" s="53">
        <f>B23*C23*E23</f>
        <v>5285</v>
      </c>
    </row>
    <row r="24" spans="1:6" s="29" customFormat="1" ht="33" customHeight="1" outlineLevel="1">
      <c r="A24" s="39" t="s">
        <v>110</v>
      </c>
      <c r="B24" s="30">
        <f>B8</f>
        <v>4698.8</v>
      </c>
      <c r="C24" s="38">
        <v>12</v>
      </c>
      <c r="D24" s="31" t="s">
        <v>7</v>
      </c>
      <c r="E24" s="50">
        <f>F24/B24/C24</f>
        <v>4.869786151074034</v>
      </c>
      <c r="F24" s="32">
        <f>SUM(F25:F38)</f>
        <v>274585.814</v>
      </c>
    </row>
    <row r="25" spans="1:6" s="29" customFormat="1" ht="18" customHeight="1" outlineLevel="1">
      <c r="A25" s="70" t="s">
        <v>85</v>
      </c>
      <c r="B25" s="73">
        <v>1070.3</v>
      </c>
      <c r="C25" s="52" t="s">
        <v>96</v>
      </c>
      <c r="D25" s="72" t="s">
        <v>71</v>
      </c>
      <c r="E25" s="49">
        <v>3.86</v>
      </c>
      <c r="F25" s="50">
        <v>8262.715999999999</v>
      </c>
    </row>
    <row r="26" spans="1:6" s="29" customFormat="1" ht="15.75" customHeight="1" outlineLevel="1">
      <c r="A26" s="71" t="s">
        <v>86</v>
      </c>
      <c r="B26" s="73">
        <v>925.8</v>
      </c>
      <c r="C26" s="52" t="s">
        <v>96</v>
      </c>
      <c r="D26" s="72" t="s">
        <v>71</v>
      </c>
      <c r="E26" s="49">
        <v>3.86</v>
      </c>
      <c r="F26" s="50">
        <v>7147.1759999999995</v>
      </c>
    </row>
    <row r="27" spans="1:6" s="29" customFormat="1" ht="26.25" customHeight="1" outlineLevel="1">
      <c r="A27" s="71" t="s">
        <v>87</v>
      </c>
      <c r="B27" s="73">
        <v>262</v>
      </c>
      <c r="C27" s="52" t="s">
        <v>97</v>
      </c>
      <c r="D27" s="72" t="s">
        <v>71</v>
      </c>
      <c r="E27" s="49">
        <v>169.04</v>
      </c>
      <c r="F27" s="50">
        <v>44288.48</v>
      </c>
    </row>
    <row r="28" spans="1:6" s="29" customFormat="1" ht="19.5" customHeight="1" outlineLevel="1">
      <c r="A28" s="71" t="s">
        <v>88</v>
      </c>
      <c r="B28" s="74">
        <v>1428.4</v>
      </c>
      <c r="C28" s="52" t="s">
        <v>97</v>
      </c>
      <c r="D28" s="72" t="s">
        <v>71</v>
      </c>
      <c r="E28" s="49">
        <v>42.27</v>
      </c>
      <c r="F28" s="50">
        <v>60378.46800000001</v>
      </c>
    </row>
    <row r="29" spans="1:6" s="29" customFormat="1" ht="31.5" customHeight="1" outlineLevel="1">
      <c r="A29" s="71" t="s">
        <v>89</v>
      </c>
      <c r="B29" s="73">
        <v>15.6</v>
      </c>
      <c r="C29" s="52" t="s">
        <v>97</v>
      </c>
      <c r="D29" s="72" t="s">
        <v>71</v>
      </c>
      <c r="E29" s="49">
        <v>42.27</v>
      </c>
      <c r="F29" s="50">
        <v>1318.8240000000003</v>
      </c>
    </row>
    <row r="30" spans="1:6" s="29" customFormat="1" ht="15.75" customHeight="1" outlineLevel="1">
      <c r="A30" s="70" t="s">
        <v>90</v>
      </c>
      <c r="B30" s="73">
        <v>5</v>
      </c>
      <c r="C30" s="52" t="s">
        <v>98</v>
      </c>
      <c r="D30" s="72" t="s">
        <v>99</v>
      </c>
      <c r="E30" s="49">
        <v>296.66</v>
      </c>
      <c r="F30" s="50">
        <v>1483.3</v>
      </c>
    </row>
    <row r="31" spans="1:6" s="29" customFormat="1" ht="18" customHeight="1" outlineLevel="1">
      <c r="A31" s="71" t="s">
        <v>91</v>
      </c>
      <c r="B31" s="73">
        <v>5</v>
      </c>
      <c r="C31" s="52" t="s">
        <v>98</v>
      </c>
      <c r="D31" s="72" t="s">
        <v>99</v>
      </c>
      <c r="E31" s="49">
        <v>85.53</v>
      </c>
      <c r="F31" s="50">
        <v>427.65</v>
      </c>
    </row>
    <row r="32" spans="1:6" s="29" customFormat="1" ht="30" customHeight="1" outlineLevel="1">
      <c r="A32" s="71" t="s">
        <v>92</v>
      </c>
      <c r="B32" s="73">
        <v>445.4</v>
      </c>
      <c r="C32" s="52" t="s">
        <v>100</v>
      </c>
      <c r="D32" s="72" t="s">
        <v>71</v>
      </c>
      <c r="E32" s="49">
        <v>1.62</v>
      </c>
      <c r="F32" s="50">
        <v>75040.992</v>
      </c>
    </row>
    <row r="33" spans="1:6" s="29" customFormat="1" ht="18.75" customHeight="1" outlineLevel="1">
      <c r="A33" s="71" t="s">
        <v>93</v>
      </c>
      <c r="B33" s="73">
        <v>2441.5</v>
      </c>
      <c r="C33" s="52" t="s">
        <v>96</v>
      </c>
      <c r="D33" s="72" t="s">
        <v>71</v>
      </c>
      <c r="E33" s="49">
        <v>1.62</v>
      </c>
      <c r="F33" s="50">
        <v>7910.46</v>
      </c>
    </row>
    <row r="34" spans="1:6" s="29" customFormat="1" ht="35.25" customHeight="1" outlineLevel="1">
      <c r="A34" s="71" t="s">
        <v>94</v>
      </c>
      <c r="B34" s="73">
        <v>8</v>
      </c>
      <c r="C34" s="52" t="s">
        <v>98</v>
      </c>
      <c r="D34" s="72" t="s">
        <v>99</v>
      </c>
      <c r="E34" s="49">
        <v>58.75</v>
      </c>
      <c r="F34" s="50">
        <v>470</v>
      </c>
    </row>
    <row r="35" spans="1:6" s="29" customFormat="1" ht="30" customHeight="1" outlineLevel="1">
      <c r="A35" s="71" t="s">
        <v>95</v>
      </c>
      <c r="B35" s="74">
        <v>1</v>
      </c>
      <c r="C35" s="52" t="s">
        <v>98</v>
      </c>
      <c r="D35" s="72" t="s">
        <v>101</v>
      </c>
      <c r="E35" s="49">
        <v>9573</v>
      </c>
      <c r="F35" s="50">
        <v>9573</v>
      </c>
    </row>
    <row r="36" spans="1:6" s="29" customFormat="1" ht="24.75" customHeight="1" outlineLevel="1">
      <c r="A36" s="71" t="s">
        <v>141</v>
      </c>
      <c r="B36" s="73">
        <v>620</v>
      </c>
      <c r="C36" s="52" t="s">
        <v>142</v>
      </c>
      <c r="D36" s="72" t="s">
        <v>118</v>
      </c>
      <c r="E36" s="49">
        <v>8.67</v>
      </c>
      <c r="F36" s="50">
        <v>0</v>
      </c>
    </row>
    <row r="37" spans="1:6" s="29" customFormat="1" ht="42.75" customHeight="1" outlineLevel="1">
      <c r="A37" s="71" t="s">
        <v>143</v>
      </c>
      <c r="B37" s="73">
        <v>12</v>
      </c>
      <c r="C37" s="52" t="s">
        <v>98</v>
      </c>
      <c r="D37" s="72" t="s">
        <v>71</v>
      </c>
      <c r="E37" s="49">
        <v>2138.58</v>
      </c>
      <c r="F37" s="50">
        <v>25662.96</v>
      </c>
    </row>
    <row r="38" spans="1:6" s="29" customFormat="1" ht="33" customHeight="1" outlineLevel="1">
      <c r="A38" s="71" t="s">
        <v>144</v>
      </c>
      <c r="B38" s="73">
        <v>20.2</v>
      </c>
      <c r="C38" s="52" t="s">
        <v>98</v>
      </c>
      <c r="D38" s="72" t="s">
        <v>71</v>
      </c>
      <c r="E38" s="49">
        <v>1614.94</v>
      </c>
      <c r="F38" s="50">
        <v>32621.788</v>
      </c>
    </row>
    <row r="39" spans="1:6" s="29" customFormat="1" ht="31.5" customHeight="1" outlineLevel="1">
      <c r="A39" s="45" t="s">
        <v>111</v>
      </c>
      <c r="B39" s="52">
        <f>B8</f>
        <v>4698.8</v>
      </c>
      <c r="C39" s="48">
        <v>12</v>
      </c>
      <c r="D39" s="49" t="s">
        <v>24</v>
      </c>
      <c r="E39" s="50">
        <v>0.06</v>
      </c>
      <c r="F39" s="53">
        <f>B39*C39*E39</f>
        <v>3383.1360000000004</v>
      </c>
    </row>
    <row r="40" spans="1:6" s="27" customFormat="1" ht="48" customHeight="1">
      <c r="A40" s="22" t="s">
        <v>112</v>
      </c>
      <c r="B40" s="23">
        <f>B8</f>
        <v>4698.8</v>
      </c>
      <c r="C40" s="51">
        <v>12</v>
      </c>
      <c r="D40" s="24" t="s">
        <v>7</v>
      </c>
      <c r="E40" s="25">
        <f>SUM(E41,E48)</f>
        <v>4.939999929059902</v>
      </c>
      <c r="F40" s="75">
        <f>SUM(F41,F48)</f>
        <v>278544.86</v>
      </c>
    </row>
    <row r="41" spans="1:6" s="28" customFormat="1" ht="30.75" customHeight="1">
      <c r="A41" s="45" t="s">
        <v>113</v>
      </c>
      <c r="B41" s="52">
        <f>B40</f>
        <v>4698.8</v>
      </c>
      <c r="C41" s="48">
        <v>12</v>
      </c>
      <c r="D41" s="49" t="s">
        <v>7</v>
      </c>
      <c r="E41" s="50">
        <f>F41/B41/C41</f>
        <v>0.6199999645299509</v>
      </c>
      <c r="F41" s="53">
        <f>SUM(F42:F47)</f>
        <v>34959.07</v>
      </c>
    </row>
    <row r="42" spans="1:6" s="55" customFormat="1" ht="32.25" customHeight="1">
      <c r="A42" s="76" t="s">
        <v>132</v>
      </c>
      <c r="B42" s="77">
        <v>20</v>
      </c>
      <c r="C42" s="78" t="s">
        <v>133</v>
      </c>
      <c r="D42" s="79" t="s">
        <v>99</v>
      </c>
      <c r="E42" s="80">
        <v>33.62</v>
      </c>
      <c r="F42" s="81">
        <v>8068.8</v>
      </c>
    </row>
    <row r="43" spans="1:6" s="55" customFormat="1" ht="32.25" customHeight="1">
      <c r="A43" s="76" t="s">
        <v>134</v>
      </c>
      <c r="B43" s="77">
        <v>2</v>
      </c>
      <c r="C43" s="78" t="s">
        <v>133</v>
      </c>
      <c r="D43" s="79" t="s">
        <v>99</v>
      </c>
      <c r="E43" s="80">
        <v>187.18</v>
      </c>
      <c r="F43" s="81">
        <v>4492.32</v>
      </c>
    </row>
    <row r="44" spans="1:6" s="55" customFormat="1" ht="32.25" customHeight="1">
      <c r="A44" s="76" t="s">
        <v>135</v>
      </c>
      <c r="B44" s="77">
        <v>20</v>
      </c>
      <c r="C44" s="78" t="s">
        <v>98</v>
      </c>
      <c r="D44" s="79" t="s">
        <v>99</v>
      </c>
      <c r="E44" s="80">
        <v>452</v>
      </c>
      <c r="F44" s="81">
        <v>9040</v>
      </c>
    </row>
    <row r="45" spans="1:6" s="55" customFormat="1" ht="32.25" customHeight="1">
      <c r="A45" s="76" t="s">
        <v>136</v>
      </c>
      <c r="B45" s="77">
        <v>2</v>
      </c>
      <c r="C45" s="78" t="s">
        <v>98</v>
      </c>
      <c r="D45" s="79" t="s">
        <v>99</v>
      </c>
      <c r="E45" s="80">
        <v>2084.78</v>
      </c>
      <c r="F45" s="81">
        <v>4169.56</v>
      </c>
    </row>
    <row r="46" spans="1:6" s="55" customFormat="1" ht="32.25" customHeight="1">
      <c r="A46" s="76" t="s">
        <v>137</v>
      </c>
      <c r="B46" s="77">
        <v>1</v>
      </c>
      <c r="C46" s="78" t="s">
        <v>138</v>
      </c>
      <c r="D46" s="79" t="s">
        <v>101</v>
      </c>
      <c r="E46" s="80">
        <v>4300</v>
      </c>
      <c r="F46" s="81">
        <v>4300</v>
      </c>
    </row>
    <row r="47" spans="1:6" s="55" customFormat="1" ht="30">
      <c r="A47" s="76" t="s">
        <v>139</v>
      </c>
      <c r="B47" s="77">
        <v>1</v>
      </c>
      <c r="C47" s="78" t="s">
        <v>140</v>
      </c>
      <c r="D47" s="79" t="s">
        <v>101</v>
      </c>
      <c r="E47" s="80">
        <v>4888.39</v>
      </c>
      <c r="F47" s="81">
        <v>4888.39</v>
      </c>
    </row>
    <row r="48" spans="1:6" s="28" customFormat="1" ht="45.75" customHeight="1">
      <c r="A48" s="45" t="s">
        <v>114</v>
      </c>
      <c r="B48" s="52">
        <f>B41</f>
        <v>4698.8</v>
      </c>
      <c r="C48" s="48">
        <v>12</v>
      </c>
      <c r="D48" s="49" t="s">
        <v>7</v>
      </c>
      <c r="E48" s="50">
        <f>F48/B48/C48</f>
        <v>4.319999964529951</v>
      </c>
      <c r="F48" s="53">
        <f>SUM(F49:F58)</f>
        <v>243585.79</v>
      </c>
    </row>
    <row r="49" spans="1:6" s="54" customFormat="1" ht="35.25" customHeight="1">
      <c r="A49" s="76" t="s">
        <v>115</v>
      </c>
      <c r="B49" s="77">
        <v>202</v>
      </c>
      <c r="C49" s="78" t="s">
        <v>98</v>
      </c>
      <c r="D49" s="79" t="s">
        <v>116</v>
      </c>
      <c r="E49" s="80">
        <v>23.3</v>
      </c>
      <c r="F49" s="81">
        <v>4706.6</v>
      </c>
    </row>
    <row r="50" spans="1:6" s="54" customFormat="1" ht="24.75" customHeight="1">
      <c r="A50" s="76" t="s">
        <v>117</v>
      </c>
      <c r="B50" s="77">
        <v>202</v>
      </c>
      <c r="C50" s="78" t="s">
        <v>98</v>
      </c>
      <c r="D50" s="79" t="s">
        <v>118</v>
      </c>
      <c r="E50" s="80">
        <v>86.72</v>
      </c>
      <c r="F50" s="81">
        <v>17517.44</v>
      </c>
    </row>
    <row r="51" spans="1:6" s="54" customFormat="1" ht="24.75" customHeight="1">
      <c r="A51" s="76" t="s">
        <v>119</v>
      </c>
      <c r="B51" s="77">
        <v>17634</v>
      </c>
      <c r="C51" s="78" t="s">
        <v>98</v>
      </c>
      <c r="D51" s="79" t="s">
        <v>120</v>
      </c>
      <c r="E51" s="80">
        <v>0.31</v>
      </c>
      <c r="F51" s="81">
        <v>7090.32</v>
      </c>
    </row>
    <row r="52" spans="1:6" s="54" customFormat="1" ht="24.75" customHeight="1">
      <c r="A52" s="76" t="s">
        <v>121</v>
      </c>
      <c r="B52" s="77">
        <v>4</v>
      </c>
      <c r="C52" s="78" t="s">
        <v>98</v>
      </c>
      <c r="D52" s="79" t="s">
        <v>122</v>
      </c>
      <c r="E52" s="80">
        <v>664.9</v>
      </c>
      <c r="F52" s="81">
        <v>1329.8</v>
      </c>
    </row>
    <row r="53" spans="1:6" s="54" customFormat="1" ht="33.75" customHeight="1">
      <c r="A53" s="76" t="s">
        <v>123</v>
      </c>
      <c r="B53" s="77">
        <v>948.5</v>
      </c>
      <c r="C53" s="78" t="s">
        <v>124</v>
      </c>
      <c r="D53" s="79" t="s">
        <v>71</v>
      </c>
      <c r="E53" s="80">
        <v>1.27</v>
      </c>
      <c r="F53" s="81">
        <v>61139.832</v>
      </c>
    </row>
    <row r="54" spans="1:6" s="54" customFormat="1" ht="23.25" customHeight="1">
      <c r="A54" s="76" t="s">
        <v>125</v>
      </c>
      <c r="B54" s="77">
        <v>14.2</v>
      </c>
      <c r="C54" s="78" t="s">
        <v>98</v>
      </c>
      <c r="D54" s="79" t="s">
        <v>99</v>
      </c>
      <c r="E54" s="80">
        <v>221.41</v>
      </c>
      <c r="F54" s="81">
        <v>5535.25</v>
      </c>
    </row>
    <row r="55" spans="1:6" s="54" customFormat="1" ht="36.75" customHeight="1">
      <c r="A55" s="76" t="s">
        <v>145</v>
      </c>
      <c r="B55" s="77">
        <v>1168.7</v>
      </c>
      <c r="C55" s="78" t="s">
        <v>126</v>
      </c>
      <c r="D55" s="79" t="s">
        <v>71</v>
      </c>
      <c r="E55" s="80">
        <v>1.27</v>
      </c>
      <c r="F55" s="81">
        <v>4077.8429999999994</v>
      </c>
    </row>
    <row r="56" spans="1:6" s="54" customFormat="1" ht="30.75" customHeight="1">
      <c r="A56" s="76" t="s">
        <v>127</v>
      </c>
      <c r="B56" s="77">
        <v>105</v>
      </c>
      <c r="C56" s="78" t="s">
        <v>98</v>
      </c>
      <c r="D56" s="79" t="s">
        <v>118</v>
      </c>
      <c r="E56" s="80">
        <v>129.18</v>
      </c>
      <c r="F56" s="81">
        <v>13563.9</v>
      </c>
    </row>
    <row r="57" spans="1:6" s="54" customFormat="1" ht="37.5" customHeight="1">
      <c r="A57" s="76" t="s">
        <v>128</v>
      </c>
      <c r="B57" s="77">
        <v>66</v>
      </c>
      <c r="C57" s="78" t="s">
        <v>98</v>
      </c>
      <c r="D57" s="79" t="s">
        <v>129</v>
      </c>
      <c r="E57" s="80">
        <v>186.22</v>
      </c>
      <c r="F57" s="81">
        <v>12290.52</v>
      </c>
    </row>
    <row r="58" spans="1:6" s="54" customFormat="1" ht="30" customHeight="1">
      <c r="A58" s="76" t="s">
        <v>130</v>
      </c>
      <c r="B58" s="77">
        <v>1</v>
      </c>
      <c r="C58" s="78" t="s">
        <v>131</v>
      </c>
      <c r="D58" s="79" t="s">
        <v>101</v>
      </c>
      <c r="E58" s="80">
        <v>116334.28500000002</v>
      </c>
      <c r="F58" s="81">
        <v>116334.28500000002</v>
      </c>
    </row>
    <row r="59" spans="1:6" s="27" customFormat="1" ht="18" customHeight="1">
      <c r="A59" s="40" t="s">
        <v>72</v>
      </c>
      <c r="B59" s="41"/>
      <c r="C59" s="41"/>
      <c r="D59" s="42"/>
      <c r="E59" s="25">
        <f>E8+E40</f>
        <v>15.237763128416422</v>
      </c>
      <c r="F59" s="33">
        <f>F8+F40</f>
        <v>859190.77656</v>
      </c>
    </row>
    <row r="60" spans="1:6" ht="15">
      <c r="A60" s="34"/>
      <c r="B60" s="35"/>
      <c r="C60" s="35"/>
      <c r="D60" s="35"/>
      <c r="E60" s="35"/>
      <c r="F60" s="35"/>
    </row>
    <row r="62" spans="1:5" ht="15">
      <c r="A62" s="18" t="s">
        <v>73</v>
      </c>
      <c r="B62" s="36"/>
      <c r="C62" s="19" t="s">
        <v>74</v>
      </c>
      <c r="E62" s="37"/>
    </row>
  </sheetData>
  <sheetProtection/>
  <mergeCells count="3">
    <mergeCell ref="A1:F1"/>
    <mergeCell ref="A2:F2"/>
    <mergeCell ref="A3:F3"/>
  </mergeCells>
  <printOptions/>
  <pageMargins left="0.27" right="0.19" top="0.51" bottom="0.3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2020-03-27T09:11:32Z</cp:lastPrinted>
  <dcterms:created xsi:type="dcterms:W3CDTF">2018-04-02T07:45:01Z</dcterms:created>
  <dcterms:modified xsi:type="dcterms:W3CDTF">2020-03-27T09:11:44Z</dcterms:modified>
  <cp:category/>
  <cp:version/>
  <cp:contentType/>
  <cp:contentStatus/>
</cp:coreProperties>
</file>